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65" windowWidth="19320" windowHeight="115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Лист1!$A$1:$J$75</definedName>
  </definedNames>
  <calcPr calcId="125725"/>
</workbook>
</file>

<file path=xl/calcChain.xml><?xml version="1.0" encoding="utf-8"?>
<calcChain xmlns="http://schemas.openxmlformats.org/spreadsheetml/2006/main">
  <c r="J33" i="1"/>
  <c r="I33"/>
  <c r="J27"/>
  <c r="I27"/>
  <c r="I28"/>
  <c r="J28" s="1"/>
  <c r="J8"/>
  <c r="J13"/>
  <c r="I13"/>
  <c r="I8"/>
  <c r="J18"/>
  <c r="J17"/>
  <c r="J51"/>
  <c r="I51"/>
  <c r="J29"/>
  <c r="I29"/>
  <c r="J70"/>
  <c r="I70"/>
  <c r="H70"/>
  <c r="J69"/>
  <c r="J68"/>
  <c r="J67"/>
  <c r="J66"/>
  <c r="J65"/>
  <c r="J26"/>
  <c r="J25"/>
  <c r="J7"/>
  <c r="J6"/>
  <c r="K24"/>
  <c r="K23"/>
  <c r="K5"/>
  <c r="K4"/>
  <c r="J5"/>
  <c r="H22"/>
  <c r="H46"/>
  <c r="J52" l="1"/>
  <c r="I52"/>
  <c r="H52" l="1"/>
  <c r="J49" l="1"/>
  <c r="L36" s="1"/>
  <c r="I49"/>
  <c r="H49"/>
  <c r="I63"/>
  <c r="J63"/>
  <c r="H63"/>
  <c r="J61"/>
  <c r="I61"/>
  <c r="H61"/>
  <c r="H47" l="1"/>
  <c r="G82"/>
  <c r="G81"/>
  <c r="G85"/>
  <c r="G84"/>
  <c r="G83"/>
  <c r="G80"/>
  <c r="G79"/>
  <c r="J57"/>
  <c r="J58" s="1"/>
  <c r="I57"/>
  <c r="I58" s="1"/>
  <c r="H57"/>
  <c r="H58" s="1"/>
  <c r="H71" l="1"/>
  <c r="G78"/>
  <c r="J46"/>
  <c r="I46"/>
  <c r="I22"/>
  <c r="J4"/>
  <c r="J22" s="1"/>
  <c r="G77"/>
  <c r="G86" s="1"/>
  <c r="J47" l="1"/>
  <c r="K52" s="1"/>
  <c r="I47"/>
  <c r="I71" s="1"/>
  <c r="J71" l="1"/>
  <c r="K70" s="1"/>
</calcChain>
</file>

<file path=xl/sharedStrings.xml><?xml version="1.0" encoding="utf-8"?>
<sst xmlns="http://schemas.openxmlformats.org/spreadsheetml/2006/main" count="293" uniqueCount="56">
  <si>
    <t>Наименование учреждения</t>
  </si>
  <si>
    <t>Вед</t>
  </si>
  <si>
    <t>Разд.</t>
  </si>
  <si>
    <t>Номер счета</t>
  </si>
  <si>
    <t>ЦС</t>
  </si>
  <si>
    <t>ВР</t>
  </si>
  <si>
    <t>Всего:</t>
  </si>
  <si>
    <t>КОСГУ</t>
  </si>
  <si>
    <t>Главный бухгалтер:</t>
  </si>
  <si>
    <t>Текущее изменение</t>
  </si>
  <si>
    <t>0701</t>
  </si>
  <si>
    <t>0611125000</t>
  </si>
  <si>
    <t>000</t>
  </si>
  <si>
    <t>0702</t>
  </si>
  <si>
    <t>0621125000</t>
  </si>
  <si>
    <t>211</t>
  </si>
  <si>
    <t>213</t>
  </si>
  <si>
    <t>310</t>
  </si>
  <si>
    <t>340</t>
  </si>
  <si>
    <t>221</t>
  </si>
  <si>
    <t>225</t>
  </si>
  <si>
    <t>226</t>
  </si>
  <si>
    <t>0620445400</t>
  </si>
  <si>
    <t>0707</t>
  </si>
  <si>
    <t>0630145600</t>
  </si>
  <si>
    <t>290</t>
  </si>
  <si>
    <t>0000</t>
  </si>
  <si>
    <t>0000000000</t>
  </si>
  <si>
    <t>223</t>
  </si>
  <si>
    <t>0610145310</t>
  </si>
  <si>
    <t>0620145310</t>
  </si>
  <si>
    <t>0610245310</t>
  </si>
  <si>
    <t>0610345320</t>
  </si>
  <si>
    <t>0620245310</t>
  </si>
  <si>
    <t>0620345320</t>
  </si>
  <si>
    <t>Остаток на начало года</t>
  </si>
  <si>
    <t>Итого по ДОУ</t>
  </si>
  <si>
    <t>Итого по ОУ</t>
  </si>
  <si>
    <t>МБОУ "Сухановская СОШ"</t>
  </si>
  <si>
    <t>0641525000</t>
  </si>
  <si>
    <t>Л.А.Тихонова</t>
  </si>
  <si>
    <t>Итого по л/с 20906320370</t>
  </si>
  <si>
    <t>Итого по л/с 21906320370</t>
  </si>
  <si>
    <t xml:space="preserve">Итого по л/с </t>
  </si>
  <si>
    <t>Итого по л/с 23906320370</t>
  </si>
  <si>
    <t>612</t>
  </si>
  <si>
    <t>621</t>
  </si>
  <si>
    <t>Cумма доходов на 2018 г. (руб.)</t>
  </si>
  <si>
    <t>Cумма расходов на 2018 г. (руб.)</t>
  </si>
  <si>
    <t>7003020000</t>
  </si>
  <si>
    <t>МБОУ "Сухановская средняя общеобразовательная школа"</t>
  </si>
  <si>
    <t>0611440600</t>
  </si>
  <si>
    <t>0621440600</t>
  </si>
  <si>
    <t>340 продукты</t>
  </si>
  <si>
    <t>было</t>
  </si>
  <si>
    <t>Расшифровка к плану финансово-хозяйственной деятельности  от ____11.2018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</si>
</sst>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0" borderId="0" xfId="0" applyFont="1"/>
    <xf numFmtId="0" fontId="4" fillId="4" borderId="1" xfId="0" applyFont="1" applyFill="1" applyBorder="1"/>
    <xf numFmtId="4" fontId="3" fillId="0" borderId="2" xfId="0" applyNumberFormat="1" applyFont="1" applyBorder="1"/>
    <xf numFmtId="4" fontId="4" fillId="3" borderId="1" xfId="0" applyNumberFormat="1" applyFont="1" applyFill="1" applyBorder="1"/>
    <xf numFmtId="4" fontId="3" fillId="0" borderId="3" xfId="0" applyNumberFormat="1" applyFont="1" applyBorder="1"/>
    <xf numFmtId="4" fontId="4" fillId="4" borderId="1" xfId="0" applyNumberFormat="1" applyFont="1" applyFill="1" applyBorder="1"/>
    <xf numFmtId="49" fontId="3" fillId="0" borderId="2" xfId="0" applyNumberFormat="1" applyFont="1" applyBorder="1"/>
    <xf numFmtId="0" fontId="4" fillId="0" borderId="2" xfId="0" applyFont="1" applyBorder="1"/>
    <xf numFmtId="49" fontId="4" fillId="0" borderId="2" xfId="0" applyNumberFormat="1" applyFont="1" applyBorder="1"/>
    <xf numFmtId="4" fontId="4" fillId="0" borderId="2" xfId="0" applyNumberFormat="1" applyFont="1" applyBorder="1"/>
    <xf numFmtId="49" fontId="2" fillId="2" borderId="1" xfId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/>
    <xf numFmtId="49" fontId="3" fillId="0" borderId="3" xfId="0" applyNumberFormat="1" applyFont="1" applyBorder="1"/>
    <xf numFmtId="49" fontId="4" fillId="4" borderId="1" xfId="0" applyNumberFormat="1" applyFont="1" applyFill="1" applyBorder="1"/>
    <xf numFmtId="49" fontId="3" fillId="0" borderId="0" xfId="0" applyNumberFormat="1" applyFont="1"/>
    <xf numFmtId="0" fontId="4" fillId="0" borderId="3" xfId="0" applyFont="1" applyBorder="1"/>
    <xf numFmtId="49" fontId="4" fillId="0" borderId="3" xfId="0" applyNumberFormat="1" applyFont="1" applyBorder="1"/>
    <xf numFmtId="4" fontId="4" fillId="0" borderId="3" xfId="0" applyNumberFormat="1" applyFont="1" applyBorder="1"/>
    <xf numFmtId="2" fontId="3" fillId="0" borderId="0" xfId="0" applyNumberFormat="1" applyFont="1"/>
    <xf numFmtId="4" fontId="4" fillId="0" borderId="0" xfId="0" applyNumberFormat="1" applyFont="1"/>
    <xf numFmtId="0" fontId="4" fillId="3" borderId="4" xfId="0" applyFont="1" applyFill="1" applyBorder="1"/>
    <xf numFmtId="49" fontId="4" fillId="3" borderId="4" xfId="0" applyNumberFormat="1" applyFont="1" applyFill="1" applyBorder="1"/>
    <xf numFmtId="4" fontId="4" fillId="3" borderId="4" xfId="0" applyNumberFormat="1" applyFont="1" applyFill="1" applyBorder="1"/>
    <xf numFmtId="4" fontId="3" fillId="0" borderId="0" xfId="0" applyNumberFormat="1" applyFont="1"/>
    <xf numFmtId="164" fontId="3" fillId="0" borderId="3" xfId="2" applyFont="1" applyBorder="1" applyAlignment="1">
      <alignment horizontal="right"/>
    </xf>
    <xf numFmtId="164" fontId="4" fillId="0" borderId="3" xfId="2" applyFont="1" applyBorder="1" applyAlignment="1">
      <alignment horizontal="right"/>
    </xf>
    <xf numFmtId="164" fontId="4" fillId="3" borderId="1" xfId="2" applyFont="1" applyFill="1" applyBorder="1" applyAlignment="1">
      <alignment horizontal="right"/>
    </xf>
    <xf numFmtId="164" fontId="4" fillId="3" borderId="4" xfId="2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3" fillId="0" borderId="3" xfId="0" applyNumberFormat="1" applyFont="1" applyBorder="1"/>
    <xf numFmtId="2" fontId="3" fillId="0" borderId="2" xfId="2" applyNumberFormat="1" applyFont="1" applyBorder="1" applyAlignment="1">
      <alignment horizontal="right"/>
    </xf>
    <xf numFmtId="2" fontId="3" fillId="0" borderId="3" xfId="2" applyNumberFormat="1" applyFont="1" applyBorder="1" applyAlignment="1">
      <alignment horizontal="right"/>
    </xf>
    <xf numFmtId="2" fontId="4" fillId="0" borderId="3" xfId="2" applyNumberFormat="1" applyFont="1" applyBorder="1" applyAlignment="1">
      <alignment horizontal="right"/>
    </xf>
    <xf numFmtId="2" fontId="4" fillId="0" borderId="2" xfId="2" applyNumberFormat="1" applyFont="1" applyBorder="1" applyAlignment="1">
      <alignment horizontal="right"/>
    </xf>
    <xf numFmtId="164" fontId="3" fillId="0" borderId="0" xfId="2" applyFont="1"/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view="pageBreakPreview" topLeftCell="A31" workbookViewId="0">
      <selection activeCell="I26" sqref="I25:I26"/>
    </sheetView>
  </sheetViews>
  <sheetFormatPr defaultRowHeight="12.75"/>
  <cols>
    <col min="1" max="1" width="13.140625" style="2" customWidth="1"/>
    <col min="2" max="2" width="27.42578125" style="2" customWidth="1"/>
    <col min="3" max="3" width="7.42578125" style="2" customWidth="1"/>
    <col min="4" max="4" width="9.140625" style="20"/>
    <col min="5" max="5" width="18.5703125" style="20" customWidth="1"/>
    <col min="6" max="6" width="6.140625" style="20" customWidth="1"/>
    <col min="7" max="7" width="16.28515625" style="20" customWidth="1"/>
    <col min="8" max="8" width="13.140625" style="2" customWidth="1"/>
    <col min="9" max="9" width="15.5703125" style="2" customWidth="1"/>
    <col min="10" max="10" width="17.42578125" style="2" customWidth="1"/>
    <col min="11" max="11" width="12.28515625" style="2" customWidth="1"/>
    <col min="12" max="12" width="11.28515625" style="2" bestFit="1" customWidth="1"/>
    <col min="13" max="16384" width="9.140625" style="2"/>
  </cols>
  <sheetData>
    <row r="1" spans="1:12" ht="14.2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L1" s="2" t="s">
        <v>54</v>
      </c>
    </row>
    <row r="2" spans="1:12" ht="30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</row>
    <row r="3" spans="1:12" ht="25.5">
      <c r="A3" s="1" t="s">
        <v>3</v>
      </c>
      <c r="B3" s="1" t="s">
        <v>0</v>
      </c>
      <c r="C3" s="1" t="s">
        <v>1</v>
      </c>
      <c r="D3" s="16" t="s">
        <v>2</v>
      </c>
      <c r="E3" s="16" t="s">
        <v>4</v>
      </c>
      <c r="F3" s="16" t="s">
        <v>5</v>
      </c>
      <c r="G3" s="16" t="s">
        <v>7</v>
      </c>
      <c r="H3" s="1" t="s">
        <v>9</v>
      </c>
      <c r="I3" s="1" t="s">
        <v>47</v>
      </c>
      <c r="J3" s="1" t="s">
        <v>48</v>
      </c>
    </row>
    <row r="4" spans="1:12">
      <c r="A4" s="3">
        <v>20906320370</v>
      </c>
      <c r="B4" s="3" t="s">
        <v>38</v>
      </c>
      <c r="C4" s="3">
        <v>906</v>
      </c>
      <c r="D4" s="12" t="s">
        <v>10</v>
      </c>
      <c r="E4" s="12" t="s">
        <v>11</v>
      </c>
      <c r="F4" s="12" t="s">
        <v>12</v>
      </c>
      <c r="G4" s="12">
        <v>211</v>
      </c>
      <c r="H4" s="36">
        <v>0</v>
      </c>
      <c r="I4" s="8">
        <v>765822</v>
      </c>
      <c r="J4" s="8">
        <f>I4</f>
        <v>765822</v>
      </c>
      <c r="K4" s="29">
        <f>I4-H4</f>
        <v>765822</v>
      </c>
    </row>
    <row r="5" spans="1:12">
      <c r="A5" s="3">
        <v>20906320370</v>
      </c>
      <c r="B5" s="3" t="s">
        <v>38</v>
      </c>
      <c r="C5" s="3">
        <v>906</v>
      </c>
      <c r="D5" s="12" t="s">
        <v>10</v>
      </c>
      <c r="E5" s="12" t="s">
        <v>11</v>
      </c>
      <c r="F5" s="12" t="s">
        <v>12</v>
      </c>
      <c r="G5" s="12">
        <v>213</v>
      </c>
      <c r="H5" s="36">
        <v>0</v>
      </c>
      <c r="I5" s="8">
        <v>231278</v>
      </c>
      <c r="J5" s="8">
        <f>I5</f>
        <v>231278</v>
      </c>
      <c r="K5" s="29">
        <f>I5-H5</f>
        <v>231278</v>
      </c>
    </row>
    <row r="6" spans="1:12">
      <c r="A6" s="3">
        <v>20906320370</v>
      </c>
      <c r="B6" s="3" t="s">
        <v>38</v>
      </c>
      <c r="C6" s="3">
        <v>906</v>
      </c>
      <c r="D6" s="12" t="s">
        <v>10</v>
      </c>
      <c r="E6" s="12" t="s">
        <v>51</v>
      </c>
      <c r="F6" s="12" t="s">
        <v>12</v>
      </c>
      <c r="G6" s="12">
        <v>211</v>
      </c>
      <c r="H6" s="36">
        <v>0</v>
      </c>
      <c r="I6" s="8">
        <v>200492</v>
      </c>
      <c r="J6" s="8">
        <f>I6</f>
        <v>200492</v>
      </c>
      <c r="K6" s="29"/>
    </row>
    <row r="7" spans="1:12">
      <c r="A7" s="3">
        <v>20906320370</v>
      </c>
      <c r="B7" s="3" t="s">
        <v>38</v>
      </c>
      <c r="C7" s="3">
        <v>906</v>
      </c>
      <c r="D7" s="12" t="s">
        <v>10</v>
      </c>
      <c r="E7" s="12" t="s">
        <v>51</v>
      </c>
      <c r="F7" s="12" t="s">
        <v>12</v>
      </c>
      <c r="G7" s="12">
        <v>213</v>
      </c>
      <c r="H7" s="36">
        <v>0</v>
      </c>
      <c r="I7" s="8">
        <v>60548</v>
      </c>
      <c r="J7" s="8">
        <f>I7</f>
        <v>60548</v>
      </c>
      <c r="K7" s="29"/>
    </row>
    <row r="8" spans="1:12">
      <c r="A8" s="3">
        <v>20906320370</v>
      </c>
      <c r="B8" s="3" t="s">
        <v>38</v>
      </c>
      <c r="C8" s="3">
        <v>906</v>
      </c>
      <c r="D8" s="12" t="s">
        <v>10</v>
      </c>
      <c r="E8" s="12" t="s">
        <v>11</v>
      </c>
      <c r="F8" s="12" t="s">
        <v>12</v>
      </c>
      <c r="G8" s="12">
        <v>221</v>
      </c>
      <c r="H8" s="36">
        <v>-2000</v>
      </c>
      <c r="I8" s="8">
        <f>L8+H8</f>
        <v>5028</v>
      </c>
      <c r="J8" s="8">
        <f>I8</f>
        <v>5028</v>
      </c>
      <c r="L8" s="2">
        <v>7028</v>
      </c>
    </row>
    <row r="9" spans="1:12">
      <c r="A9" s="3">
        <v>20906320370</v>
      </c>
      <c r="B9" s="3" t="s">
        <v>38</v>
      </c>
      <c r="C9" s="3">
        <v>906</v>
      </c>
      <c r="D9" s="12" t="s">
        <v>10</v>
      </c>
      <c r="E9" s="12" t="s">
        <v>11</v>
      </c>
      <c r="F9" s="12" t="s">
        <v>12</v>
      </c>
      <c r="G9" s="12">
        <v>223</v>
      </c>
      <c r="H9" s="36">
        <v>0</v>
      </c>
      <c r="I9" s="8">
        <v>69472</v>
      </c>
      <c r="J9" s="8">
        <v>69472</v>
      </c>
    </row>
    <row r="10" spans="1:12">
      <c r="A10" s="3">
        <v>20906320370</v>
      </c>
      <c r="B10" s="3" t="s">
        <v>38</v>
      </c>
      <c r="C10" s="3">
        <v>906</v>
      </c>
      <c r="D10" s="12" t="s">
        <v>10</v>
      </c>
      <c r="E10" s="12" t="s">
        <v>11</v>
      </c>
      <c r="F10" s="12" t="s">
        <v>12</v>
      </c>
      <c r="G10" s="12">
        <v>225</v>
      </c>
      <c r="H10" s="36">
        <v>0</v>
      </c>
      <c r="I10" s="8">
        <v>98800</v>
      </c>
      <c r="J10" s="8">
        <v>98800</v>
      </c>
    </row>
    <row r="11" spans="1:12">
      <c r="A11" s="3">
        <v>20906320370</v>
      </c>
      <c r="B11" s="3" t="s">
        <v>38</v>
      </c>
      <c r="C11" s="3">
        <v>906</v>
      </c>
      <c r="D11" s="12" t="s">
        <v>10</v>
      </c>
      <c r="E11" s="12" t="s">
        <v>11</v>
      </c>
      <c r="F11" s="12" t="s">
        <v>12</v>
      </c>
      <c r="G11" s="12">
        <v>226</v>
      </c>
      <c r="H11" s="36">
        <v>0</v>
      </c>
      <c r="I11" s="8">
        <v>97850</v>
      </c>
      <c r="J11" s="8">
        <v>97850</v>
      </c>
    </row>
    <row r="12" spans="1:12">
      <c r="A12" s="3">
        <v>20906320370</v>
      </c>
      <c r="B12" s="3" t="s">
        <v>38</v>
      </c>
      <c r="C12" s="3">
        <v>906</v>
      </c>
      <c r="D12" s="12" t="s">
        <v>10</v>
      </c>
      <c r="E12" s="12" t="s">
        <v>11</v>
      </c>
      <c r="F12" s="12" t="s">
        <v>12</v>
      </c>
      <c r="G12" s="12" t="s">
        <v>17</v>
      </c>
      <c r="H12" s="36">
        <v>0</v>
      </c>
      <c r="I12" s="8">
        <v>0</v>
      </c>
      <c r="J12" s="8">
        <v>0</v>
      </c>
    </row>
    <row r="13" spans="1:12">
      <c r="A13" s="3">
        <v>20906320370</v>
      </c>
      <c r="B13" s="3" t="s">
        <v>38</v>
      </c>
      <c r="C13" s="3">
        <v>906</v>
      </c>
      <c r="D13" s="12" t="s">
        <v>10</v>
      </c>
      <c r="E13" s="12" t="s">
        <v>11</v>
      </c>
      <c r="F13" s="12" t="s">
        <v>12</v>
      </c>
      <c r="G13" s="12">
        <v>340</v>
      </c>
      <c r="H13" s="36">
        <v>2000</v>
      </c>
      <c r="I13" s="8">
        <f>L13+H13</f>
        <v>717000</v>
      </c>
      <c r="J13" s="8">
        <f>I13</f>
        <v>717000</v>
      </c>
      <c r="L13" s="2">
        <v>715000</v>
      </c>
    </row>
    <row r="14" spans="1:12">
      <c r="A14" s="3">
        <v>20906320370</v>
      </c>
      <c r="B14" s="3" t="s">
        <v>38</v>
      </c>
      <c r="C14" s="3">
        <v>906</v>
      </c>
      <c r="D14" s="12" t="s">
        <v>10</v>
      </c>
      <c r="E14" s="12" t="s">
        <v>11</v>
      </c>
      <c r="F14" s="12" t="s">
        <v>46</v>
      </c>
      <c r="G14" s="12">
        <v>340</v>
      </c>
      <c r="H14" s="36">
        <v>0</v>
      </c>
      <c r="I14" s="8">
        <v>27072</v>
      </c>
      <c r="J14" s="8">
        <v>27072</v>
      </c>
    </row>
    <row r="15" spans="1:12">
      <c r="A15" s="3">
        <v>20906320370</v>
      </c>
      <c r="B15" s="3" t="s">
        <v>38</v>
      </c>
      <c r="C15" s="4">
        <v>906</v>
      </c>
      <c r="D15" s="18" t="s">
        <v>10</v>
      </c>
      <c r="E15" s="18" t="s">
        <v>29</v>
      </c>
      <c r="F15" s="18" t="s">
        <v>12</v>
      </c>
      <c r="G15" s="18" t="s">
        <v>15</v>
      </c>
      <c r="H15" s="37">
        <v>0</v>
      </c>
      <c r="I15" s="10">
        <v>598768</v>
      </c>
      <c r="J15" s="10">
        <v>598768</v>
      </c>
    </row>
    <row r="16" spans="1:12">
      <c r="A16" s="3">
        <v>20906320370</v>
      </c>
      <c r="B16" s="3" t="s">
        <v>38</v>
      </c>
      <c r="C16" s="4">
        <v>906</v>
      </c>
      <c r="D16" s="18" t="s">
        <v>10</v>
      </c>
      <c r="E16" s="18" t="s">
        <v>29</v>
      </c>
      <c r="F16" s="18" t="s">
        <v>12</v>
      </c>
      <c r="G16" s="18" t="s">
        <v>16</v>
      </c>
      <c r="H16" s="37">
        <v>0</v>
      </c>
      <c r="I16" s="35">
        <v>180833</v>
      </c>
      <c r="J16" s="10">
        <v>180833</v>
      </c>
    </row>
    <row r="17" spans="1:12">
      <c r="A17" s="3">
        <v>20906320370</v>
      </c>
      <c r="B17" s="3" t="s">
        <v>38</v>
      </c>
      <c r="C17" s="4">
        <v>906</v>
      </c>
      <c r="D17" s="18" t="s">
        <v>10</v>
      </c>
      <c r="E17" s="18" t="s">
        <v>31</v>
      </c>
      <c r="F17" s="18" t="s">
        <v>12</v>
      </c>
      <c r="G17" s="18" t="s">
        <v>15</v>
      </c>
      <c r="H17" s="37">
        <v>3674</v>
      </c>
      <c r="I17" s="10">
        <v>146752</v>
      </c>
      <c r="J17" s="10">
        <f>I17</f>
        <v>146752</v>
      </c>
    </row>
    <row r="18" spans="1:12">
      <c r="A18" s="3">
        <v>20906320370</v>
      </c>
      <c r="B18" s="3" t="s">
        <v>38</v>
      </c>
      <c r="C18" s="4">
        <v>906</v>
      </c>
      <c r="D18" s="18" t="s">
        <v>10</v>
      </c>
      <c r="E18" s="18" t="s">
        <v>31</v>
      </c>
      <c r="F18" s="18" t="s">
        <v>12</v>
      </c>
      <c r="G18" s="18" t="s">
        <v>16</v>
      </c>
      <c r="H18" s="37">
        <v>1110</v>
      </c>
      <c r="I18" s="10">
        <v>44317</v>
      </c>
      <c r="J18" s="10">
        <f>I18</f>
        <v>44317</v>
      </c>
    </row>
    <row r="19" spans="1:12">
      <c r="A19" s="3">
        <v>20906320370</v>
      </c>
      <c r="B19" s="3" t="s">
        <v>38</v>
      </c>
      <c r="C19" s="4">
        <v>906</v>
      </c>
      <c r="D19" s="18" t="s">
        <v>10</v>
      </c>
      <c r="E19" s="18" t="s">
        <v>32</v>
      </c>
      <c r="F19" s="18" t="s">
        <v>12</v>
      </c>
      <c r="G19" s="18" t="s">
        <v>21</v>
      </c>
      <c r="H19" s="37">
        <v>0</v>
      </c>
      <c r="I19" s="10">
        <v>0</v>
      </c>
      <c r="J19" s="10">
        <v>0</v>
      </c>
    </row>
    <row r="20" spans="1:12">
      <c r="A20" s="3">
        <v>20906320370</v>
      </c>
      <c r="B20" s="3" t="s">
        <v>38</v>
      </c>
      <c r="C20" s="4">
        <v>906</v>
      </c>
      <c r="D20" s="18" t="s">
        <v>10</v>
      </c>
      <c r="E20" s="18" t="s">
        <v>32</v>
      </c>
      <c r="F20" s="18" t="s">
        <v>12</v>
      </c>
      <c r="G20" s="18" t="s">
        <v>17</v>
      </c>
      <c r="H20" s="37">
        <v>0</v>
      </c>
      <c r="I20" s="10">
        <v>5526</v>
      </c>
      <c r="J20" s="10">
        <v>5526</v>
      </c>
    </row>
    <row r="21" spans="1:12">
      <c r="A21" s="3">
        <v>20906320370</v>
      </c>
      <c r="B21" s="3" t="s">
        <v>38</v>
      </c>
      <c r="C21" s="4">
        <v>906</v>
      </c>
      <c r="D21" s="18" t="s">
        <v>10</v>
      </c>
      <c r="E21" s="18" t="s">
        <v>32</v>
      </c>
      <c r="F21" s="18" t="s">
        <v>12</v>
      </c>
      <c r="G21" s="18" t="s">
        <v>18</v>
      </c>
      <c r="H21" s="37">
        <v>0</v>
      </c>
      <c r="I21" s="10">
        <v>5555</v>
      </c>
      <c r="J21" s="10">
        <v>5555</v>
      </c>
    </row>
    <row r="22" spans="1:12" s="6" customFormat="1">
      <c r="A22" s="21"/>
      <c r="B22" s="21" t="s">
        <v>36</v>
      </c>
      <c r="C22" s="21"/>
      <c r="D22" s="22"/>
      <c r="E22" s="22"/>
      <c r="F22" s="22"/>
      <c r="G22" s="22"/>
      <c r="H22" s="38">
        <f>SUM(H4:H21)</f>
        <v>4784</v>
      </c>
      <c r="I22" s="23">
        <f>SUM(I4:I21)</f>
        <v>3255113</v>
      </c>
      <c r="J22" s="23">
        <f>SUM(J4:J21)</f>
        <v>3255113</v>
      </c>
    </row>
    <row r="23" spans="1:12">
      <c r="A23" s="3">
        <v>20906320370</v>
      </c>
      <c r="B23" s="3" t="s">
        <v>38</v>
      </c>
      <c r="C23" s="3">
        <v>906</v>
      </c>
      <c r="D23" s="12" t="s">
        <v>13</v>
      </c>
      <c r="E23" s="12" t="s">
        <v>14</v>
      </c>
      <c r="F23" s="12" t="s">
        <v>12</v>
      </c>
      <c r="G23" s="12">
        <v>211</v>
      </c>
      <c r="H23" s="36">
        <v>0</v>
      </c>
      <c r="I23" s="8">
        <v>2620314</v>
      </c>
      <c r="J23" s="8">
        <v>2620314</v>
      </c>
      <c r="K23" s="29">
        <f>I23-H23</f>
        <v>2620314</v>
      </c>
    </row>
    <row r="24" spans="1:12">
      <c r="A24" s="3">
        <v>20906320370</v>
      </c>
      <c r="B24" s="3" t="s">
        <v>38</v>
      </c>
      <c r="C24" s="3">
        <v>906</v>
      </c>
      <c r="D24" s="12" t="s">
        <v>13</v>
      </c>
      <c r="E24" s="12" t="s">
        <v>14</v>
      </c>
      <c r="F24" s="12" t="s">
        <v>12</v>
      </c>
      <c r="G24" s="12">
        <v>213</v>
      </c>
      <c r="H24" s="36">
        <v>0</v>
      </c>
      <c r="I24" s="8">
        <v>791335</v>
      </c>
      <c r="J24" s="8">
        <v>791335</v>
      </c>
      <c r="K24" s="29">
        <f>I24-H24</f>
        <v>791335</v>
      </c>
    </row>
    <row r="25" spans="1:12">
      <c r="A25" s="3">
        <v>20906320370</v>
      </c>
      <c r="B25" s="3" t="s">
        <v>38</v>
      </c>
      <c r="C25" s="3">
        <v>906</v>
      </c>
      <c r="D25" s="12" t="s">
        <v>13</v>
      </c>
      <c r="E25" s="12" t="s">
        <v>52</v>
      </c>
      <c r="F25" s="12" t="s">
        <v>12</v>
      </c>
      <c r="G25" s="12">
        <v>211</v>
      </c>
      <c r="H25" s="36">
        <v>0</v>
      </c>
      <c r="I25" s="8">
        <v>396638</v>
      </c>
      <c r="J25" s="8">
        <f>I25</f>
        <v>396638</v>
      </c>
      <c r="K25" s="29"/>
    </row>
    <row r="26" spans="1:12">
      <c r="A26" s="3">
        <v>20906320370</v>
      </c>
      <c r="B26" s="3" t="s">
        <v>38</v>
      </c>
      <c r="C26" s="3">
        <v>906</v>
      </c>
      <c r="D26" s="12" t="s">
        <v>13</v>
      </c>
      <c r="E26" s="12" t="s">
        <v>52</v>
      </c>
      <c r="F26" s="12" t="s">
        <v>12</v>
      </c>
      <c r="G26" s="12">
        <v>213</v>
      </c>
      <c r="H26" s="36">
        <v>0</v>
      </c>
      <c r="I26" s="8">
        <v>108282</v>
      </c>
      <c r="J26" s="8">
        <f>I26</f>
        <v>108282</v>
      </c>
      <c r="K26" s="29"/>
    </row>
    <row r="27" spans="1:12">
      <c r="A27" s="3">
        <v>20906320370</v>
      </c>
      <c r="B27" s="3" t="s">
        <v>38</v>
      </c>
      <c r="C27" s="3">
        <v>906</v>
      </c>
      <c r="D27" s="12" t="s">
        <v>13</v>
      </c>
      <c r="E27" s="12" t="s">
        <v>14</v>
      </c>
      <c r="F27" s="12" t="s">
        <v>12</v>
      </c>
      <c r="G27" s="12">
        <v>221</v>
      </c>
      <c r="H27" s="36">
        <v>-5000</v>
      </c>
      <c r="I27" s="8">
        <f>L27+H27</f>
        <v>14706</v>
      </c>
      <c r="J27" s="8">
        <f>I27</f>
        <v>14706</v>
      </c>
      <c r="L27" s="2">
        <v>19706</v>
      </c>
    </row>
    <row r="28" spans="1:12">
      <c r="A28" s="3">
        <v>20906320370</v>
      </c>
      <c r="B28" s="3" t="s">
        <v>38</v>
      </c>
      <c r="C28" s="3">
        <v>906</v>
      </c>
      <c r="D28" s="12" t="s">
        <v>13</v>
      </c>
      <c r="E28" s="12" t="s">
        <v>14</v>
      </c>
      <c r="F28" s="12" t="s">
        <v>12</v>
      </c>
      <c r="G28" s="12">
        <v>223</v>
      </c>
      <c r="H28" s="36">
        <v>-88000</v>
      </c>
      <c r="I28" s="8">
        <f>L28+H28</f>
        <v>316456</v>
      </c>
      <c r="J28" s="8">
        <f>I28</f>
        <v>316456</v>
      </c>
      <c r="L28" s="2">
        <v>404456</v>
      </c>
    </row>
    <row r="29" spans="1:12">
      <c r="A29" s="3">
        <v>20906320370</v>
      </c>
      <c r="B29" s="3" t="s">
        <v>38</v>
      </c>
      <c r="C29" s="3">
        <v>906</v>
      </c>
      <c r="D29" s="12" t="s">
        <v>13</v>
      </c>
      <c r="E29" s="12" t="s">
        <v>14</v>
      </c>
      <c r="F29" s="12" t="s">
        <v>12</v>
      </c>
      <c r="G29" s="12">
        <v>225</v>
      </c>
      <c r="H29" s="36">
        <v>63000</v>
      </c>
      <c r="I29" s="8">
        <f>H29+L29</f>
        <v>295814</v>
      </c>
      <c r="J29" s="8">
        <f>I29</f>
        <v>295814</v>
      </c>
      <c r="L29" s="40">
        <v>232814</v>
      </c>
    </row>
    <row r="30" spans="1:12">
      <c r="A30" s="3">
        <v>20906320370</v>
      </c>
      <c r="B30" s="3" t="s">
        <v>38</v>
      </c>
      <c r="C30" s="3">
        <v>906</v>
      </c>
      <c r="D30" s="12" t="s">
        <v>13</v>
      </c>
      <c r="E30" s="12" t="s">
        <v>14</v>
      </c>
      <c r="F30" s="12" t="s">
        <v>12</v>
      </c>
      <c r="G30" s="12">
        <v>226</v>
      </c>
      <c r="H30" s="36">
        <v>0</v>
      </c>
      <c r="I30" s="8">
        <v>345500</v>
      </c>
      <c r="J30" s="8">
        <v>345500</v>
      </c>
    </row>
    <row r="31" spans="1:12">
      <c r="A31" s="3">
        <v>20906320370</v>
      </c>
      <c r="B31" s="3" t="s">
        <v>38</v>
      </c>
      <c r="C31" s="3">
        <v>906</v>
      </c>
      <c r="D31" s="12" t="s">
        <v>13</v>
      </c>
      <c r="E31" s="12" t="s">
        <v>14</v>
      </c>
      <c r="F31" s="12" t="s">
        <v>12</v>
      </c>
      <c r="G31" s="12">
        <v>290</v>
      </c>
      <c r="H31" s="36">
        <v>0</v>
      </c>
      <c r="I31" s="8">
        <v>25500</v>
      </c>
      <c r="J31" s="8">
        <v>25500</v>
      </c>
    </row>
    <row r="32" spans="1:12">
      <c r="A32" s="3">
        <v>20906320370</v>
      </c>
      <c r="B32" s="3" t="s">
        <v>38</v>
      </c>
      <c r="C32" s="3">
        <v>906</v>
      </c>
      <c r="D32" s="12" t="s">
        <v>13</v>
      </c>
      <c r="E32" s="12" t="s">
        <v>14</v>
      </c>
      <c r="F32" s="12" t="s">
        <v>12</v>
      </c>
      <c r="G32" s="12" t="s">
        <v>17</v>
      </c>
      <c r="H32" s="36">
        <v>0</v>
      </c>
      <c r="I32" s="8">
        <v>9300</v>
      </c>
      <c r="J32" s="8">
        <v>9300</v>
      </c>
    </row>
    <row r="33" spans="1:12">
      <c r="A33" s="3">
        <v>20906320370</v>
      </c>
      <c r="B33" s="3" t="s">
        <v>38</v>
      </c>
      <c r="C33" s="3">
        <v>906</v>
      </c>
      <c r="D33" s="12" t="s">
        <v>13</v>
      </c>
      <c r="E33" s="12" t="s">
        <v>14</v>
      </c>
      <c r="F33" s="12" t="s">
        <v>12</v>
      </c>
      <c r="G33" s="12">
        <v>340</v>
      </c>
      <c r="H33" s="36">
        <v>93000</v>
      </c>
      <c r="I33" s="8">
        <f>L33+H33</f>
        <v>1629742</v>
      </c>
      <c r="J33" s="8">
        <f>I33</f>
        <v>1629742</v>
      </c>
      <c r="L33" s="2">
        <v>1536742</v>
      </c>
    </row>
    <row r="34" spans="1:12">
      <c r="A34" s="3">
        <v>20906320370</v>
      </c>
      <c r="B34" s="3" t="s">
        <v>38</v>
      </c>
      <c r="C34" s="4">
        <v>906</v>
      </c>
      <c r="D34" s="18" t="s">
        <v>13</v>
      </c>
      <c r="E34" s="18" t="s">
        <v>30</v>
      </c>
      <c r="F34" s="18" t="s">
        <v>12</v>
      </c>
      <c r="G34" s="18" t="s">
        <v>15</v>
      </c>
      <c r="H34" s="37">
        <v>0</v>
      </c>
      <c r="I34" s="10">
        <v>4919618</v>
      </c>
      <c r="J34" s="10">
        <v>4919618</v>
      </c>
    </row>
    <row r="35" spans="1:12">
      <c r="A35" s="3">
        <v>20906320370</v>
      </c>
      <c r="B35" s="3" t="s">
        <v>38</v>
      </c>
      <c r="C35" s="4">
        <v>906</v>
      </c>
      <c r="D35" s="18" t="s">
        <v>13</v>
      </c>
      <c r="E35" s="18" t="s">
        <v>30</v>
      </c>
      <c r="F35" s="18" t="s">
        <v>12</v>
      </c>
      <c r="G35" s="18" t="s">
        <v>16</v>
      </c>
      <c r="H35" s="37">
        <v>0</v>
      </c>
      <c r="I35" s="10">
        <v>1485713</v>
      </c>
      <c r="J35" s="10">
        <v>1485713</v>
      </c>
    </row>
    <row r="36" spans="1:12">
      <c r="A36" s="3">
        <v>20906320370</v>
      </c>
      <c r="B36" s="3" t="s">
        <v>38</v>
      </c>
      <c r="C36" s="4">
        <v>906</v>
      </c>
      <c r="D36" s="18" t="s">
        <v>13</v>
      </c>
      <c r="E36" s="18" t="s">
        <v>33</v>
      </c>
      <c r="F36" s="18" t="s">
        <v>12</v>
      </c>
      <c r="G36" s="18" t="s">
        <v>15</v>
      </c>
      <c r="H36" s="37">
        <v>0</v>
      </c>
      <c r="I36" s="10">
        <v>1206808</v>
      </c>
      <c r="J36" s="10">
        <v>1206808</v>
      </c>
      <c r="L36" s="29">
        <f>J52+J49+I43+I42+I41+I40+I38+I33+I30+I29+I28+I27+I21+I20+I14+I13+I11+I10+I9+I8</f>
        <v>4467655</v>
      </c>
    </row>
    <row r="37" spans="1:12">
      <c r="A37" s="3">
        <v>20906320370</v>
      </c>
      <c r="B37" s="3" t="s">
        <v>38</v>
      </c>
      <c r="C37" s="4">
        <v>906</v>
      </c>
      <c r="D37" s="18" t="s">
        <v>13</v>
      </c>
      <c r="E37" s="18" t="s">
        <v>33</v>
      </c>
      <c r="F37" s="18" t="s">
        <v>12</v>
      </c>
      <c r="G37" s="18" t="s">
        <v>16</v>
      </c>
      <c r="H37" s="37">
        <v>0</v>
      </c>
      <c r="I37" s="10">
        <v>364456</v>
      </c>
      <c r="J37" s="10">
        <v>364456</v>
      </c>
    </row>
    <row r="38" spans="1:12">
      <c r="A38" s="3">
        <v>20906320370</v>
      </c>
      <c r="B38" s="3" t="s">
        <v>38</v>
      </c>
      <c r="C38" s="4">
        <v>906</v>
      </c>
      <c r="D38" s="18" t="s">
        <v>13</v>
      </c>
      <c r="E38" s="18" t="s">
        <v>34</v>
      </c>
      <c r="F38" s="18" t="s">
        <v>12</v>
      </c>
      <c r="G38" s="18" t="s">
        <v>19</v>
      </c>
      <c r="H38" s="37">
        <v>0</v>
      </c>
      <c r="I38" s="10">
        <v>32420</v>
      </c>
      <c r="J38" s="10">
        <v>32420</v>
      </c>
    </row>
    <row r="39" spans="1:12">
      <c r="A39" s="3">
        <v>20906320370</v>
      </c>
      <c r="B39" s="3" t="s">
        <v>38</v>
      </c>
      <c r="C39" s="4">
        <v>906</v>
      </c>
      <c r="D39" s="18" t="s">
        <v>13</v>
      </c>
      <c r="E39" s="18" t="s">
        <v>34</v>
      </c>
      <c r="F39" s="18" t="s">
        <v>12</v>
      </c>
      <c r="G39" s="18" t="s">
        <v>20</v>
      </c>
      <c r="H39" s="37">
        <v>0</v>
      </c>
      <c r="I39" s="10">
        <v>0</v>
      </c>
      <c r="J39" s="10">
        <v>0</v>
      </c>
    </row>
    <row r="40" spans="1:12">
      <c r="A40" s="3">
        <v>20906320370</v>
      </c>
      <c r="B40" s="3" t="s">
        <v>38</v>
      </c>
      <c r="C40" s="4">
        <v>906</v>
      </c>
      <c r="D40" s="18" t="s">
        <v>13</v>
      </c>
      <c r="E40" s="18" t="s">
        <v>34</v>
      </c>
      <c r="F40" s="18" t="s">
        <v>12</v>
      </c>
      <c r="G40" s="18" t="s">
        <v>21</v>
      </c>
      <c r="H40" s="37">
        <v>0</v>
      </c>
      <c r="I40" s="10">
        <v>17500</v>
      </c>
      <c r="J40" s="10">
        <v>17500</v>
      </c>
    </row>
    <row r="41" spans="1:12">
      <c r="A41" s="3">
        <v>20906320370</v>
      </c>
      <c r="B41" s="3" t="s">
        <v>38</v>
      </c>
      <c r="C41" s="4">
        <v>906</v>
      </c>
      <c r="D41" s="18" t="s">
        <v>13</v>
      </c>
      <c r="E41" s="18" t="s">
        <v>34</v>
      </c>
      <c r="F41" s="18" t="s">
        <v>12</v>
      </c>
      <c r="G41" s="18" t="s">
        <v>21</v>
      </c>
      <c r="H41" s="37">
        <v>0</v>
      </c>
      <c r="I41" s="10">
        <v>17345</v>
      </c>
      <c r="J41" s="10">
        <v>17345</v>
      </c>
    </row>
    <row r="42" spans="1:12">
      <c r="A42" s="3">
        <v>20906320370</v>
      </c>
      <c r="B42" s="3" t="s">
        <v>38</v>
      </c>
      <c r="C42" s="4">
        <v>906</v>
      </c>
      <c r="D42" s="18" t="s">
        <v>13</v>
      </c>
      <c r="E42" s="18" t="s">
        <v>34</v>
      </c>
      <c r="F42" s="18" t="s">
        <v>12</v>
      </c>
      <c r="G42" s="18" t="s">
        <v>17</v>
      </c>
      <c r="H42" s="37">
        <v>0</v>
      </c>
      <c r="I42" s="10">
        <v>126910</v>
      </c>
      <c r="J42" s="10">
        <v>126910</v>
      </c>
    </row>
    <row r="43" spans="1:12">
      <c r="A43" s="3">
        <v>20906320370</v>
      </c>
      <c r="B43" s="3" t="s">
        <v>38</v>
      </c>
      <c r="C43" s="4">
        <v>906</v>
      </c>
      <c r="D43" s="18" t="s">
        <v>13</v>
      </c>
      <c r="E43" s="18" t="s">
        <v>34</v>
      </c>
      <c r="F43" s="18" t="s">
        <v>12</v>
      </c>
      <c r="G43" s="18" t="s">
        <v>18</v>
      </c>
      <c r="H43" s="37">
        <v>0</v>
      </c>
      <c r="I43" s="10">
        <v>21715</v>
      </c>
      <c r="J43" s="10">
        <v>21715</v>
      </c>
    </row>
    <row r="44" spans="1:12">
      <c r="A44" s="3">
        <v>20906320370</v>
      </c>
      <c r="B44" s="3" t="s">
        <v>38</v>
      </c>
      <c r="C44" s="4">
        <v>906</v>
      </c>
      <c r="D44" s="18" t="s">
        <v>13</v>
      </c>
      <c r="E44" s="18" t="s">
        <v>22</v>
      </c>
      <c r="F44" s="18" t="s">
        <v>12</v>
      </c>
      <c r="G44" s="18"/>
      <c r="H44" s="37">
        <v>0</v>
      </c>
      <c r="I44" s="10">
        <v>0</v>
      </c>
      <c r="J44" s="10">
        <v>0</v>
      </c>
    </row>
    <row r="45" spans="1:12">
      <c r="A45" s="3">
        <v>20906320370</v>
      </c>
      <c r="B45" s="3" t="s">
        <v>38</v>
      </c>
      <c r="C45" s="4">
        <v>906</v>
      </c>
      <c r="D45" s="18" t="s">
        <v>13</v>
      </c>
      <c r="E45" s="18" t="s">
        <v>22</v>
      </c>
      <c r="F45" s="18" t="s">
        <v>12</v>
      </c>
      <c r="G45" s="18" t="s">
        <v>18</v>
      </c>
      <c r="H45" s="37">
        <v>0</v>
      </c>
      <c r="I45" s="10">
        <v>0</v>
      </c>
      <c r="J45" s="10">
        <v>0</v>
      </c>
    </row>
    <row r="46" spans="1:12" s="6" customFormat="1">
      <c r="A46" s="13"/>
      <c r="B46" s="13" t="s">
        <v>37</v>
      </c>
      <c r="C46" s="13"/>
      <c r="D46" s="14"/>
      <c r="E46" s="14"/>
      <c r="F46" s="14"/>
      <c r="G46" s="14"/>
      <c r="H46" s="39">
        <f>SUM(H23:H45)</f>
        <v>63000</v>
      </c>
      <c r="I46" s="15">
        <f>SUM(I23:I45)</f>
        <v>14746072</v>
      </c>
      <c r="J46" s="15">
        <f>SUM(J23:J45)</f>
        <v>14746072</v>
      </c>
    </row>
    <row r="47" spans="1:12" s="6" customFormat="1">
      <c r="A47" s="5" t="s">
        <v>41</v>
      </c>
      <c r="B47" s="5"/>
      <c r="C47" s="5"/>
      <c r="D47" s="17"/>
      <c r="E47" s="17"/>
      <c r="F47" s="17"/>
      <c r="G47" s="17"/>
      <c r="H47" s="32">
        <f>H22</f>
        <v>4784</v>
      </c>
      <c r="I47" s="9">
        <f>I22+I46</f>
        <v>18001185</v>
      </c>
      <c r="J47" s="9">
        <f>J22+J46</f>
        <v>18001185</v>
      </c>
    </row>
    <row r="48" spans="1:12" s="6" customFormat="1">
      <c r="A48" s="3">
        <v>21906320370</v>
      </c>
      <c r="B48" s="3" t="s">
        <v>38</v>
      </c>
      <c r="C48" s="4">
        <v>906</v>
      </c>
      <c r="D48" s="18" t="s">
        <v>13</v>
      </c>
      <c r="E48" s="18" t="s">
        <v>39</v>
      </c>
      <c r="F48" s="18" t="s">
        <v>12</v>
      </c>
      <c r="G48" s="18" t="s">
        <v>17</v>
      </c>
      <c r="H48" s="30">
        <v>0</v>
      </c>
      <c r="I48" s="10">
        <v>70000</v>
      </c>
      <c r="J48" s="10">
        <v>70000</v>
      </c>
    </row>
    <row r="49" spans="1:12">
      <c r="A49" s="5" t="s">
        <v>42</v>
      </c>
      <c r="B49" s="5"/>
      <c r="C49" s="5"/>
      <c r="D49" s="17"/>
      <c r="E49" s="17"/>
      <c r="F49" s="17"/>
      <c r="G49" s="17"/>
      <c r="H49" s="32">
        <f>H48</f>
        <v>0</v>
      </c>
      <c r="I49" s="9">
        <f>I48</f>
        <v>70000</v>
      </c>
      <c r="J49" s="9">
        <f>J48</f>
        <v>70000</v>
      </c>
    </row>
    <row r="50" spans="1:12">
      <c r="A50" s="3">
        <v>21906320370</v>
      </c>
      <c r="B50" s="3" t="s">
        <v>38</v>
      </c>
      <c r="C50" s="4">
        <v>906</v>
      </c>
      <c r="D50" s="18" t="s">
        <v>13</v>
      </c>
      <c r="E50" s="18" t="s">
        <v>49</v>
      </c>
      <c r="F50" s="18" t="s">
        <v>45</v>
      </c>
      <c r="G50" s="18" t="s">
        <v>21</v>
      </c>
      <c r="H50" s="30">
        <v>0</v>
      </c>
      <c r="I50" s="10">
        <v>24000</v>
      </c>
      <c r="J50" s="10">
        <v>24000</v>
      </c>
    </row>
    <row r="51" spans="1:12">
      <c r="A51" s="3">
        <v>21906320370</v>
      </c>
      <c r="B51" s="3" t="s">
        <v>38</v>
      </c>
      <c r="C51" s="4">
        <v>906</v>
      </c>
      <c r="D51" s="18" t="s">
        <v>13</v>
      </c>
      <c r="E51" s="18" t="s">
        <v>22</v>
      </c>
      <c r="F51" s="18" t="s">
        <v>45</v>
      </c>
      <c r="G51" s="18" t="s">
        <v>18</v>
      </c>
      <c r="H51" s="30">
        <v>-50756</v>
      </c>
      <c r="I51" s="10">
        <f>L51+H51</f>
        <v>529244</v>
      </c>
      <c r="J51" s="10">
        <f>I51</f>
        <v>529244</v>
      </c>
      <c r="L51" s="40">
        <v>580000</v>
      </c>
    </row>
    <row r="52" spans="1:12">
      <c r="A52" s="5" t="s">
        <v>42</v>
      </c>
      <c r="B52" s="5"/>
      <c r="C52" s="5"/>
      <c r="D52" s="17"/>
      <c r="E52" s="17"/>
      <c r="F52" s="17"/>
      <c r="G52" s="17"/>
      <c r="H52" s="32">
        <f>H51</f>
        <v>-50756</v>
      </c>
      <c r="I52" s="9">
        <f>I50+I51</f>
        <v>553244</v>
      </c>
      <c r="J52" s="9">
        <f>J50+J51</f>
        <v>553244</v>
      </c>
      <c r="K52" s="29">
        <f>J52+J49+J47</f>
        <v>18624429</v>
      </c>
    </row>
    <row r="53" spans="1:12">
      <c r="A53" s="4">
        <v>21906320370</v>
      </c>
      <c r="B53" s="3" t="s">
        <v>38</v>
      </c>
      <c r="C53" s="4">
        <v>906</v>
      </c>
      <c r="D53" s="18" t="s">
        <v>23</v>
      </c>
      <c r="E53" s="18" t="s">
        <v>24</v>
      </c>
      <c r="F53" s="18" t="s">
        <v>45</v>
      </c>
      <c r="G53" s="18" t="s">
        <v>15</v>
      </c>
      <c r="H53" s="30"/>
      <c r="I53" s="10">
        <v>4462.92</v>
      </c>
      <c r="J53" s="10">
        <v>4462.92</v>
      </c>
    </row>
    <row r="54" spans="1:12">
      <c r="A54" s="4">
        <v>21906320370</v>
      </c>
      <c r="B54" s="3" t="s">
        <v>38</v>
      </c>
      <c r="C54" s="4">
        <v>906</v>
      </c>
      <c r="D54" s="18" t="s">
        <v>23</v>
      </c>
      <c r="E54" s="18" t="s">
        <v>24</v>
      </c>
      <c r="F54" s="18" t="s">
        <v>45</v>
      </c>
      <c r="G54" s="18" t="s">
        <v>16</v>
      </c>
      <c r="H54" s="30"/>
      <c r="I54" s="10">
        <v>1347.8</v>
      </c>
      <c r="J54" s="10">
        <v>1347.8</v>
      </c>
    </row>
    <row r="55" spans="1:12">
      <c r="A55" s="4">
        <v>21906320370</v>
      </c>
      <c r="B55" s="3" t="s">
        <v>38</v>
      </c>
      <c r="C55" s="4">
        <v>906</v>
      </c>
      <c r="D55" s="18" t="s">
        <v>23</v>
      </c>
      <c r="E55" s="18" t="s">
        <v>24</v>
      </c>
      <c r="F55" s="18" t="s">
        <v>45</v>
      </c>
      <c r="G55" s="18" t="s">
        <v>18</v>
      </c>
      <c r="H55" s="30"/>
      <c r="I55" s="10">
        <v>103430.96</v>
      </c>
      <c r="J55" s="10">
        <v>103430.96</v>
      </c>
    </row>
    <row r="56" spans="1:12" s="6" customFormat="1">
      <c r="A56" s="4">
        <v>21906320370</v>
      </c>
      <c r="B56" s="3" t="s">
        <v>38</v>
      </c>
      <c r="C56" s="4">
        <v>906</v>
      </c>
      <c r="D56" s="18" t="s">
        <v>23</v>
      </c>
      <c r="E56" s="18" t="s">
        <v>24</v>
      </c>
      <c r="F56" s="18" t="s">
        <v>45</v>
      </c>
      <c r="G56" s="18" t="s">
        <v>25</v>
      </c>
      <c r="H56" s="30"/>
      <c r="I56" s="10">
        <v>6972.87</v>
      </c>
      <c r="J56" s="10">
        <v>6972.87</v>
      </c>
    </row>
    <row r="57" spans="1:12" s="6" customFormat="1">
      <c r="A57" s="21"/>
      <c r="B57" s="21"/>
      <c r="C57" s="21"/>
      <c r="D57" s="22"/>
      <c r="E57" s="22"/>
      <c r="F57" s="22"/>
      <c r="G57" s="22"/>
      <c r="H57" s="31">
        <f>SUM(H53:H56)</f>
        <v>0</v>
      </c>
      <c r="I57" s="23">
        <f>SUM(I53:I56)</f>
        <v>116214.55</v>
      </c>
      <c r="J57" s="23">
        <f>SUM(J53:J56)</f>
        <v>116214.55</v>
      </c>
    </row>
    <row r="58" spans="1:12" s="6" customFormat="1">
      <c r="A58" s="5" t="s">
        <v>42</v>
      </c>
      <c r="B58" s="5"/>
      <c r="C58" s="5"/>
      <c r="D58" s="17"/>
      <c r="E58" s="17"/>
      <c r="F58" s="17"/>
      <c r="G58" s="17"/>
      <c r="H58" s="32">
        <f>H57</f>
        <v>0</v>
      </c>
      <c r="I58" s="9">
        <f>I57</f>
        <v>116214.55</v>
      </c>
      <c r="J58" s="9">
        <f>J57</f>
        <v>116214.55</v>
      </c>
    </row>
    <row r="59" spans="1:12">
      <c r="A59" s="4"/>
      <c r="B59" s="26" t="s">
        <v>35</v>
      </c>
      <c r="C59" s="26"/>
      <c r="D59" s="27"/>
      <c r="E59" s="27"/>
      <c r="F59" s="27"/>
      <c r="G59" s="27"/>
      <c r="H59" s="33"/>
      <c r="I59" s="28"/>
      <c r="J59" s="28"/>
    </row>
    <row r="60" spans="1:12">
      <c r="A60" s="4"/>
      <c r="B60" s="3" t="s">
        <v>38</v>
      </c>
      <c r="C60" s="4">
        <v>906</v>
      </c>
      <c r="D60" s="18" t="s">
        <v>26</v>
      </c>
      <c r="E60" s="18" t="s">
        <v>27</v>
      </c>
      <c r="F60" s="18" t="s">
        <v>12</v>
      </c>
      <c r="G60" s="12"/>
      <c r="H60" s="30">
        <v>0</v>
      </c>
      <c r="I60" s="8"/>
      <c r="J60" s="8"/>
    </row>
    <row r="61" spans="1:12">
      <c r="A61" s="5" t="s">
        <v>43</v>
      </c>
      <c r="B61" s="5"/>
      <c r="C61" s="5"/>
      <c r="D61" s="17"/>
      <c r="E61" s="17"/>
      <c r="F61" s="17"/>
      <c r="G61" s="17"/>
      <c r="H61" s="32">
        <f>H60</f>
        <v>0</v>
      </c>
      <c r="I61" s="9">
        <f>I60</f>
        <v>0</v>
      </c>
      <c r="J61" s="9">
        <f>J60</f>
        <v>0</v>
      </c>
    </row>
    <row r="62" spans="1:12">
      <c r="A62" s="4">
        <v>23906320370</v>
      </c>
      <c r="B62" s="3" t="s">
        <v>38</v>
      </c>
      <c r="C62" s="3">
        <v>906</v>
      </c>
      <c r="D62" s="18" t="s">
        <v>10</v>
      </c>
      <c r="E62" s="18" t="s">
        <v>27</v>
      </c>
      <c r="F62" s="18" t="s">
        <v>12</v>
      </c>
      <c r="G62" s="12" t="s">
        <v>18</v>
      </c>
      <c r="H62" s="30">
        <v>0</v>
      </c>
      <c r="I62" s="8">
        <v>181440</v>
      </c>
      <c r="J62" s="8">
        <v>181440</v>
      </c>
    </row>
    <row r="63" spans="1:12">
      <c r="A63" s="5" t="s">
        <v>44</v>
      </c>
      <c r="B63" s="5"/>
      <c r="C63" s="5"/>
      <c r="D63" s="17"/>
      <c r="E63" s="17"/>
      <c r="F63" s="17"/>
      <c r="G63" s="17"/>
      <c r="H63" s="32">
        <f>H62</f>
        <v>0</v>
      </c>
      <c r="I63" s="9">
        <f>I62</f>
        <v>181440</v>
      </c>
      <c r="J63" s="9">
        <f>J62</f>
        <v>181440</v>
      </c>
    </row>
    <row r="64" spans="1:12">
      <c r="A64" s="4">
        <v>23906320370</v>
      </c>
      <c r="B64" s="3" t="s">
        <v>38</v>
      </c>
      <c r="C64" s="3">
        <v>906</v>
      </c>
      <c r="D64" s="18" t="s">
        <v>13</v>
      </c>
      <c r="E64" s="18" t="s">
        <v>27</v>
      </c>
      <c r="F64" s="18" t="s">
        <v>12</v>
      </c>
      <c r="G64" s="12" t="s">
        <v>18</v>
      </c>
      <c r="H64" s="30">
        <v>0</v>
      </c>
      <c r="I64" s="8">
        <v>116160</v>
      </c>
      <c r="J64" s="8">
        <v>116160</v>
      </c>
    </row>
    <row r="65" spans="1:11" s="6" customFormat="1">
      <c r="A65" s="4">
        <v>23906320370</v>
      </c>
      <c r="B65" s="3" t="s">
        <v>38</v>
      </c>
      <c r="C65" s="3">
        <v>906</v>
      </c>
      <c r="D65" s="18" t="s">
        <v>23</v>
      </c>
      <c r="E65" s="18" t="s">
        <v>27</v>
      </c>
      <c r="F65" s="18" t="s">
        <v>12</v>
      </c>
      <c r="G65" s="18" t="s">
        <v>15</v>
      </c>
      <c r="H65" s="30">
        <v>675.86</v>
      </c>
      <c r="I65" s="8">
        <v>675.86</v>
      </c>
      <c r="J65" s="8">
        <f>I65</f>
        <v>675.86</v>
      </c>
    </row>
    <row r="66" spans="1:11" s="6" customFormat="1">
      <c r="A66" s="4">
        <v>23906320370</v>
      </c>
      <c r="B66" s="3" t="s">
        <v>38</v>
      </c>
      <c r="C66" s="3">
        <v>906</v>
      </c>
      <c r="D66" s="18" t="s">
        <v>23</v>
      </c>
      <c r="E66" s="18" t="s">
        <v>27</v>
      </c>
      <c r="F66" s="18" t="s">
        <v>12</v>
      </c>
      <c r="G66" s="18" t="s">
        <v>16</v>
      </c>
      <c r="H66" s="30">
        <v>204.11</v>
      </c>
      <c r="I66" s="8">
        <v>204.11</v>
      </c>
      <c r="J66" s="8">
        <f t="shared" ref="J66:J69" si="0">I66</f>
        <v>204.11</v>
      </c>
    </row>
    <row r="67" spans="1:11" s="6" customFormat="1">
      <c r="A67" s="4">
        <v>23906320370</v>
      </c>
      <c r="B67" s="3" t="s">
        <v>38</v>
      </c>
      <c r="C67" s="3">
        <v>906</v>
      </c>
      <c r="D67" s="18" t="s">
        <v>23</v>
      </c>
      <c r="E67" s="18" t="s">
        <v>27</v>
      </c>
      <c r="F67" s="18" t="s">
        <v>12</v>
      </c>
      <c r="G67" s="18" t="s">
        <v>25</v>
      </c>
      <c r="H67" s="30">
        <v>1055.97</v>
      </c>
      <c r="I67" s="8">
        <v>1055.97</v>
      </c>
      <c r="J67" s="8">
        <f t="shared" si="0"/>
        <v>1055.97</v>
      </c>
    </row>
    <row r="68" spans="1:11" s="6" customFormat="1">
      <c r="A68" s="4">
        <v>23906320370</v>
      </c>
      <c r="B68" s="3" t="s">
        <v>38</v>
      </c>
      <c r="C68" s="3">
        <v>906</v>
      </c>
      <c r="D68" s="18" t="s">
        <v>23</v>
      </c>
      <c r="E68" s="18" t="s">
        <v>27</v>
      </c>
      <c r="F68" s="18" t="s">
        <v>12</v>
      </c>
      <c r="G68" s="18" t="s">
        <v>18</v>
      </c>
      <c r="H68" s="30">
        <v>527.98</v>
      </c>
      <c r="I68" s="8">
        <v>527.98</v>
      </c>
      <c r="J68" s="8">
        <f t="shared" si="0"/>
        <v>527.98</v>
      </c>
    </row>
    <row r="69" spans="1:11" s="6" customFormat="1">
      <c r="A69" s="4">
        <v>23906320370</v>
      </c>
      <c r="B69" s="3" t="s">
        <v>38</v>
      </c>
      <c r="C69" s="3">
        <v>906</v>
      </c>
      <c r="D69" s="18" t="s">
        <v>23</v>
      </c>
      <c r="E69" s="18" t="s">
        <v>27</v>
      </c>
      <c r="F69" s="18" t="s">
        <v>12</v>
      </c>
      <c r="G69" s="18" t="s">
        <v>53</v>
      </c>
      <c r="H69" s="30">
        <v>15135.53</v>
      </c>
      <c r="I69" s="8">
        <v>15135.53</v>
      </c>
      <c r="J69" s="8">
        <f t="shared" si="0"/>
        <v>15135.53</v>
      </c>
    </row>
    <row r="70" spans="1:11" s="6" customFormat="1">
      <c r="A70" s="5" t="s">
        <v>44</v>
      </c>
      <c r="B70" s="5"/>
      <c r="C70" s="5"/>
      <c r="D70" s="17"/>
      <c r="E70" s="17"/>
      <c r="F70" s="17"/>
      <c r="G70" s="17"/>
      <c r="H70" s="32">
        <f>H65+H66+H67+H68+H69</f>
        <v>17599.45</v>
      </c>
      <c r="I70" s="9">
        <f>I64+I65+I69+I66+I67+I68</f>
        <v>133759.45000000001</v>
      </c>
      <c r="J70" s="9">
        <f>J64+J65+J69+J66+J67+J68</f>
        <v>133759.45000000001</v>
      </c>
      <c r="K70" s="25">
        <f>J71-I71</f>
        <v>0</v>
      </c>
    </row>
    <row r="71" spans="1:11">
      <c r="A71" s="7" t="s">
        <v>6</v>
      </c>
      <c r="B71" s="7"/>
      <c r="C71" s="7"/>
      <c r="D71" s="19"/>
      <c r="E71" s="19"/>
      <c r="F71" s="19"/>
      <c r="G71" s="19"/>
      <c r="H71" s="34">
        <f>H47+H58+H70</f>
        <v>22383.45</v>
      </c>
      <c r="I71" s="11">
        <f>I47+I49+I52+I58+I61+I63+I70</f>
        <v>19055843</v>
      </c>
      <c r="J71" s="11">
        <f>J70+J63+J61+J58+J52+J49+J47</f>
        <v>19055843</v>
      </c>
    </row>
    <row r="72" spans="1:11" ht="27" customHeight="1"/>
    <row r="73" spans="1:11">
      <c r="A73" s="2" t="s">
        <v>8</v>
      </c>
      <c r="C73" s="43" t="s">
        <v>40</v>
      </c>
      <c r="D73" s="44"/>
    </row>
    <row r="74" spans="1:11">
      <c r="J74" s="29"/>
    </row>
    <row r="76" spans="1:11">
      <c r="G76" s="24"/>
    </row>
    <row r="77" spans="1:11">
      <c r="F77" s="20" t="s">
        <v>15</v>
      </c>
      <c r="G77" s="24" t="e">
        <f>I4+I23+#REF!+#REF!+I34+I36</f>
        <v>#REF!</v>
      </c>
    </row>
    <row r="78" spans="1:11">
      <c r="F78" s="20" t="s">
        <v>16</v>
      </c>
      <c r="G78" s="24" t="e">
        <f>I5+I24+#REF!+#REF!+I35+I37</f>
        <v>#REF!</v>
      </c>
    </row>
    <row r="79" spans="1:11">
      <c r="F79" s="20" t="s">
        <v>19</v>
      </c>
      <c r="G79" s="24">
        <f>I8+I27+I38</f>
        <v>52154</v>
      </c>
    </row>
    <row r="80" spans="1:11">
      <c r="F80" s="20" t="s">
        <v>28</v>
      </c>
      <c r="G80" s="24">
        <f>I9+I28</f>
        <v>385928</v>
      </c>
    </row>
    <row r="81" spans="6:7">
      <c r="F81" s="20" t="s">
        <v>20</v>
      </c>
      <c r="G81" s="24">
        <f>I10+I29+I39</f>
        <v>394614</v>
      </c>
    </row>
    <row r="82" spans="6:7">
      <c r="F82" s="20" t="s">
        <v>21</v>
      </c>
      <c r="G82" s="24" t="e">
        <f>I11+I30+#REF!+I41+I40</f>
        <v>#REF!</v>
      </c>
    </row>
    <row r="83" spans="6:7">
      <c r="F83" s="20" t="s">
        <v>25</v>
      </c>
      <c r="G83" s="24">
        <f>I31+I65</f>
        <v>26175.86</v>
      </c>
    </row>
    <row r="84" spans="6:7">
      <c r="F84" s="20" t="s">
        <v>17</v>
      </c>
      <c r="G84" s="24" t="e">
        <f>I12+I32+#REF!+I42</f>
        <v>#REF!</v>
      </c>
    </row>
    <row r="85" spans="6:7">
      <c r="F85" s="20" t="s">
        <v>18</v>
      </c>
      <c r="G85" s="24" t="e">
        <f>I13+I14+I33+#REF!+I43+J60</f>
        <v>#REF!</v>
      </c>
    </row>
    <row r="86" spans="6:7">
      <c r="G86" s="24" t="e">
        <f>SUM(G77:G85)</f>
        <v>#REF!</v>
      </c>
    </row>
  </sheetData>
  <mergeCells count="3">
    <mergeCell ref="A1:J1"/>
    <mergeCell ref="A2:J2"/>
    <mergeCell ref="C73:D73"/>
  </mergeCells>
  <phoneticPr fontId="0" type="noConversion"/>
  <pageMargins left="0.23" right="0.16" top="0.23" bottom="0.28999999999999998" header="0.17" footer="0.1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Финансовое управлеие в АГО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</cp:lastModifiedBy>
  <cp:lastPrinted>2018-11-06T05:03:03Z</cp:lastPrinted>
  <dcterms:created xsi:type="dcterms:W3CDTF">2016-01-12T10:05:55Z</dcterms:created>
  <dcterms:modified xsi:type="dcterms:W3CDTF">2018-11-26T04:17:20Z</dcterms:modified>
</cp:coreProperties>
</file>